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65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<sst xmlns="http://schemas.openxmlformats.org/spreadsheetml/2006/main" count="31" uniqueCount="30">
  <si>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t</t>
  </si>
  <si>
    <t>p</t>
  </si>
  <si>
    <t>f1</t>
  </si>
  <si>
    <t>Eo</t>
  </si>
  <si>
    <t xml:space="preserve">I </t>
  </si>
  <si>
    <t>x</t>
  </si>
  <si>
    <t>K</t>
  </si>
  <si>
    <t>ф</t>
  </si>
  <si>
    <t xml:space="preserve">Е2 </t>
  </si>
  <si>
    <t xml:space="preserve">Есум </t>
  </si>
  <si>
    <t>Е1</t>
  </si>
  <si>
    <t>ф0</t>
  </si>
  <si>
    <t>Рс2</t>
  </si>
  <si>
    <t>РсС</t>
  </si>
  <si>
    <t>РсФ</t>
  </si>
  <si>
    <t>РсФ0</t>
  </si>
  <si>
    <r>
      <t>S*E</t>
    </r>
    <r>
      <rPr>
        <sz val="10"/>
        <rFont val="Arial"/>
        <family val="2"/>
      </rPr>
      <t>Σ</t>
    </r>
  </si>
  <si>
    <t>S*E2</t>
  </si>
  <si>
    <t>CEΣ</t>
  </si>
  <si>
    <t>CE2</t>
  </si>
  <si>
    <r>
      <t>(γt)E</t>
    </r>
    <r>
      <rPr>
        <sz val="10"/>
        <rFont val="Arial"/>
        <family val="2"/>
      </rPr>
      <t>Σ</t>
    </r>
  </si>
  <si>
    <t>(γt)E2</t>
  </si>
  <si>
    <t>S*ф0</t>
  </si>
  <si>
    <t>S*ф</t>
  </si>
  <si>
    <t>Cф0</t>
  </si>
  <si>
    <t>Cф</t>
  </si>
  <si>
    <t>(γt)ф0</t>
  </si>
  <si>
    <t>(γt)ф</t>
  </si>
  <si>
    <t>φ</t>
  </si>
  <si>
    <t>Σ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</si>
</sst>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000"/>
    <numFmt numFmtId="175" formatCode="0.000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00"/>
  </numFmts>
  <fonts count="1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.5"/>
      <name val="Arial Cyr"/>
      <family val="0"/>
    </font>
    <font>
      <b/>
      <sz val="9.5"/>
      <name val="Arial Cyr"/>
      <family val="0"/>
    </font>
    <font>
      <sz val="9.75"/>
      <name val="Arial Cyr"/>
      <family val="0"/>
    </font>
    <font>
      <b/>
      <sz val="9.75"/>
      <name val="Arial Cyr"/>
      <family val="0"/>
    </font>
    <font>
      <sz val="10"/>
      <name val="Arial"/>
      <family val="2"/>
    </font>
    <font>
      <sz val="8.25"/>
      <name val="Arial Cyr"/>
      <family val="0"/>
    </font>
    <font>
      <b/>
      <sz val="8.25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75" fontId="0" fillId="2" borderId="1" xfId="0" applyNumberFormat="1" applyFill="1" applyBorder="1" applyAlignment="1">
      <alignment/>
    </xf>
    <xf numFmtId="179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78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79" fontId="0" fillId="5" borderId="1" xfId="0" applyNumberFormat="1" applyFill="1" applyBorder="1" applyAlignment="1">
      <alignment/>
    </xf>
    <xf numFmtId="179" fontId="0" fillId="4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6" borderId="1" xfId="0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Есум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Лист1!$A$2:$A$18</c:f>
              <c:numCache/>
            </c:numRef>
          </c:xVal>
          <c:yVal>
            <c:numRef>
              <c:f>Лист1!$J$2:$J$18</c:f>
              <c:numCache/>
            </c:numRef>
          </c:yVal>
          <c:smooth val="1"/>
        </c:ser>
        <c:axId val="47366910"/>
        <c:axId val="23649007"/>
      </c:scatterChart>
      <c:val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т,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crossBetween val="midCat"/>
        <c:dispUnits/>
      </c:valAx>
      <c:valAx>
        <c:axId val="2364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Есум,В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Sφ(t)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Sф0(t)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Лист1!$A$20:$A$36</c:f>
              <c:numCache/>
            </c:numRef>
          </c:xVal>
          <c:yVal>
            <c:numRef>
              <c:f>Лист1!$I$20:$I$35</c:f>
              <c:numCache/>
            </c:numRef>
          </c:yVal>
          <c:smooth val="1"/>
        </c:ser>
        <c:axId val="36822584"/>
        <c:axId val="62967801"/>
      </c:scatterChart>
      <c:valAx>
        <c:axId val="36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crossBetween val="midCat"/>
        <c:dispUnits/>
      </c:valAx>
      <c:valAx>
        <c:axId val="6296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S grad/C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γφо(t)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jф0(t)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0"/>
            <c:dispRSqr val="0"/>
          </c:trendline>
          <c:xVal>
            <c:numRef>
              <c:f>Лист1!$A$20:$A$36</c:f>
              <c:numCache/>
            </c:numRef>
          </c:xVal>
          <c:yVal>
            <c:numRef>
              <c:f>Лист1!$L$20:$L$35</c:f>
              <c:numCache/>
            </c:numRef>
          </c:yVal>
          <c:smooth val="1"/>
        </c:ser>
        <c:axId val="29839298"/>
        <c:axId val="118227"/>
      </c:scatterChart>
      <c:valAx>
        <c:axId val="2983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crossBetween val="midCat"/>
        <c:dispUnits/>
      </c:valAx>
      <c:valAx>
        <c:axId val="11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γ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γφ(t)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425"/>
          <c:w val="0.9277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v>jф0(t)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0"/>
            <c:dispRSqr val="0"/>
          </c:trendline>
          <c:xVal>
            <c:numRef>
              <c:f>Лист1!$A$20:$A$36</c:f>
              <c:numCache/>
            </c:numRef>
          </c:xVal>
          <c:yVal>
            <c:numRef>
              <c:f>Лист1!$M$20:$M$35</c:f>
              <c:numCache/>
            </c:numRef>
          </c:yVal>
          <c:smooth val="1"/>
        </c:ser>
        <c:axId val="1064044"/>
        <c:axId val="9576397"/>
      </c:scatterChart>
      <c:valAx>
        <c:axId val="106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crossBetween val="midCat"/>
        <c:dispUnits/>
      </c:valAx>
      <c:valAx>
        <c:axId val="95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γ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Лист1!$A$2:$A$18</c:f>
              <c:numCache/>
            </c:numRef>
          </c:xVal>
          <c:yVal>
            <c:numRef>
              <c:f>Лист1!$H$2:$H$18</c:f>
              <c:numCache/>
            </c:numRef>
          </c:yVal>
          <c:smooth val="1"/>
        </c:ser>
        <c:axId val="11514472"/>
        <c:axId val="36521385"/>
      </c:scatterChart>
      <c:valAx>
        <c:axId val="1151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521385"/>
        <c:crosses val="autoZero"/>
        <c:crossBetween val="midCat"/>
        <c:dispUnits/>
      </c:valAx>
      <c:valAx>
        <c:axId val="3652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14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Е2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Лист1!$A$2:$A$18</c:f>
              <c:numCache/>
            </c:numRef>
          </c:xVal>
          <c:yVal>
            <c:numRef>
              <c:f>Лист1!$I$2:$I$18</c:f>
              <c:numCache/>
            </c:numRef>
          </c:yVal>
          <c:smooth val="1"/>
        </c:ser>
        <c:axId val="60257010"/>
        <c:axId val="5442179"/>
      </c:scatterChart>
      <c:val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42179"/>
        <c:crosses val="autoZero"/>
        <c:crossBetween val="midCat"/>
        <c:dispUnits/>
      </c:valAx>
      <c:valAx>
        <c:axId val="5442179"/>
        <c:scaling>
          <c:orientation val="minMax"/>
          <c:min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Е2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ф0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Лист1!$A$2:$A$18</c:f>
              <c:numCache/>
            </c:numRef>
          </c:xVal>
          <c:yVal>
            <c:numRef>
              <c:f>Лист1!$L$2:$L$18</c:f>
              <c:numCache/>
            </c:numRef>
          </c:yVal>
          <c:smooth val="1"/>
        </c:ser>
        <c:axId val="48979612"/>
        <c:axId val="38163325"/>
      </c:scatterChart>
      <c:valAx>
        <c:axId val="4897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crossBetween val="midCat"/>
        <c:dispUnits/>
      </c:valAx>
      <c:valAx>
        <c:axId val="3816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ф0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 Cyr"/>
                <a:ea typeface="Arial Cyr"/>
                <a:cs typeface="Arial Cyr"/>
              </a:rPr>
              <a:t>S*ЕΣ(t)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Sesum(t)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Лист1!$A$20:$A$36</c:f>
              <c:numCache/>
            </c:numRef>
          </c:xVal>
          <c:yVal>
            <c:numRef>
              <c:f>Лист1!$B$20:$B$35</c:f>
              <c:numCache/>
            </c:numRef>
          </c:yVal>
          <c:smooth val="1"/>
        </c:ser>
        <c:axId val="7925606"/>
        <c:axId val="4221591"/>
      </c:scatterChart>
      <c:val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t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crossBetween val="midCat"/>
        <c:dispUnits/>
      </c:val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S*EΣ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(γt)EΣ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675"/>
          <c:w val="0.90325"/>
          <c:h val="0.723"/>
        </c:manualLayout>
      </c:layout>
      <c:scatterChart>
        <c:scatterStyle val="smoothMarker"/>
        <c:varyColors val="0"/>
        <c:ser>
          <c:idx val="0"/>
          <c:order val="0"/>
          <c:tx>
            <c:v>(jt)Esum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0"/>
            <c:dispRSqr val="0"/>
          </c:trendline>
          <c:xVal>
            <c:numRef>
              <c:f>Лист1!$A$20:$A$36</c:f>
              <c:numCache/>
            </c:numRef>
          </c:xVal>
          <c:yVal>
            <c:numRef>
              <c:f>Лист1!$F$20:$F$35</c:f>
              <c:numCache/>
            </c:numRef>
          </c:yVal>
          <c:smooth val="1"/>
        </c:ser>
        <c:axId val="37994320"/>
        <c:axId val="6404561"/>
      </c:scatterChart>
      <c:valAx>
        <c:axId val="3799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t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04561"/>
        <c:crosses val="autoZero"/>
        <c:crossBetween val="midCat"/>
        <c:dispUnits/>
      </c:val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γt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94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 Cyr"/>
                <a:ea typeface="Arial Cyr"/>
                <a:cs typeface="Arial Cyr"/>
              </a:rPr>
              <a:t>SE2(t)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Se2(t)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Лист1!$A$20:$A$36</c:f>
              <c:numCache/>
            </c:numRef>
          </c:xVal>
          <c:yVal>
            <c:numRef>
              <c:f>Лист1!$C$20:$C$35</c:f>
              <c:numCache/>
            </c:numRef>
          </c:yVal>
          <c:smooth val="1"/>
        </c:ser>
        <c:axId val="57641050"/>
        <c:axId val="49007403"/>
      </c:scatterChart>
      <c:valAx>
        <c:axId val="5764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t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007403"/>
        <c:crosses val="autoZero"/>
        <c:crossBetween val="midCat"/>
        <c:dispUnits/>
      </c:val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S*E2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410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(γt)E2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(jt)Esum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0"/>
            <c:dispRSqr val="0"/>
          </c:trendline>
          <c:xVal>
            <c:numRef>
              <c:f>Лист1!$A$20:$A$36</c:f>
              <c:numCache/>
            </c:numRef>
          </c:xVal>
          <c:yVal>
            <c:numRef>
              <c:f>Лист1!$G$20:$G$35</c:f>
              <c:numCache/>
            </c:numRef>
          </c:yVal>
          <c:smooth val="1"/>
        </c:ser>
        <c:axId val="38413444"/>
        <c:axId val="10176677"/>
      </c:scatterChart>
      <c:valAx>
        <c:axId val="38413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t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crossBetween val="midCat"/>
        <c:dispUnits/>
      </c:valAx>
      <c:valAx>
        <c:axId val="1017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γt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Sφo(t)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Sф0(t)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Лист1!$A$20:$A$36</c:f>
              <c:numCache/>
            </c:numRef>
          </c:xVal>
          <c:yVal>
            <c:numRef>
              <c:f>Лист1!$H$20:$H$35</c:f>
              <c:numCache/>
            </c:numRef>
          </c:yVal>
          <c:smooth val="1"/>
        </c:ser>
        <c:axId val="24481230"/>
        <c:axId val="19004479"/>
      </c:scatterChart>
      <c:valAx>
        <c:axId val="2448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crossBetween val="midCat"/>
        <c:dispUnits/>
      </c:valAx>
      <c:valAx>
        <c:axId val="1900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S grad/C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0.115</cdr:x>
      <cdr:y>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1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0.115</cdr:x>
      <cdr:y>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1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28575</xdr:rowOff>
    </xdr:from>
    <xdr:to>
      <xdr:col>5</xdr:col>
      <xdr:colOff>514350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19050" y="5857875"/>
        <a:ext cx="4229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36</xdr:row>
      <xdr:rowOff>38100</xdr:rowOff>
    </xdr:from>
    <xdr:to>
      <xdr:col>12</xdr:col>
      <xdr:colOff>647700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4295775" y="5867400"/>
        <a:ext cx="50673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53</xdr:row>
      <xdr:rowOff>9525</xdr:rowOff>
    </xdr:from>
    <xdr:to>
      <xdr:col>5</xdr:col>
      <xdr:colOff>523875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28575" y="8591550"/>
        <a:ext cx="42291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53</xdr:row>
      <xdr:rowOff>28575</xdr:rowOff>
    </xdr:from>
    <xdr:to>
      <xdr:col>12</xdr:col>
      <xdr:colOff>704850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4295775" y="8610600"/>
        <a:ext cx="51244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5</xdr:col>
      <xdr:colOff>647700</xdr:colOff>
      <xdr:row>88</xdr:row>
      <xdr:rowOff>133350</xdr:rowOff>
    </xdr:to>
    <xdr:graphicFrame>
      <xdr:nvGraphicFramePr>
        <xdr:cNvPr id="5" name="Chart 7"/>
        <xdr:cNvGraphicFramePr/>
      </xdr:nvGraphicFramePr>
      <xdr:xfrm>
        <a:off x="0" y="11687175"/>
        <a:ext cx="43815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47625</xdr:colOff>
      <xdr:row>72</xdr:row>
      <xdr:rowOff>19050</xdr:rowOff>
    </xdr:from>
    <xdr:to>
      <xdr:col>12</xdr:col>
      <xdr:colOff>666750</xdr:colOff>
      <xdr:row>88</xdr:row>
      <xdr:rowOff>123825</xdr:rowOff>
    </xdr:to>
    <xdr:graphicFrame>
      <xdr:nvGraphicFramePr>
        <xdr:cNvPr id="6" name="Chart 8"/>
        <xdr:cNvGraphicFramePr/>
      </xdr:nvGraphicFramePr>
      <xdr:xfrm>
        <a:off x="4467225" y="11677650"/>
        <a:ext cx="491490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9525</xdr:rowOff>
    </xdr:from>
    <xdr:to>
      <xdr:col>6</xdr:col>
      <xdr:colOff>19050</xdr:colOff>
      <xdr:row>105</xdr:row>
      <xdr:rowOff>123825</xdr:rowOff>
    </xdr:to>
    <xdr:graphicFrame>
      <xdr:nvGraphicFramePr>
        <xdr:cNvPr id="7" name="Chart 9"/>
        <xdr:cNvGraphicFramePr/>
      </xdr:nvGraphicFramePr>
      <xdr:xfrm>
        <a:off x="0" y="14420850"/>
        <a:ext cx="4438650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66675</xdr:colOff>
      <xdr:row>89</xdr:row>
      <xdr:rowOff>28575</xdr:rowOff>
    </xdr:from>
    <xdr:to>
      <xdr:col>12</xdr:col>
      <xdr:colOff>666750</xdr:colOff>
      <xdr:row>105</xdr:row>
      <xdr:rowOff>142875</xdr:rowOff>
    </xdr:to>
    <xdr:graphicFrame>
      <xdr:nvGraphicFramePr>
        <xdr:cNvPr id="8" name="Chart 10"/>
        <xdr:cNvGraphicFramePr/>
      </xdr:nvGraphicFramePr>
      <xdr:xfrm>
        <a:off x="4486275" y="14439900"/>
        <a:ext cx="48958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676275</xdr:colOff>
      <xdr:row>109</xdr:row>
      <xdr:rowOff>9525</xdr:rowOff>
    </xdr:from>
    <xdr:to>
      <xdr:col>11</xdr:col>
      <xdr:colOff>104775</xdr:colOff>
      <xdr:row>133</xdr:row>
      <xdr:rowOff>38100</xdr:rowOff>
    </xdr:to>
    <xdr:graphicFrame>
      <xdr:nvGraphicFramePr>
        <xdr:cNvPr id="9" name="Chart 15"/>
        <xdr:cNvGraphicFramePr/>
      </xdr:nvGraphicFramePr>
      <xdr:xfrm>
        <a:off x="1362075" y="17659350"/>
        <a:ext cx="6686550" cy="3914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657225</xdr:colOff>
      <xdr:row>144</xdr:row>
      <xdr:rowOff>104775</xdr:rowOff>
    </xdr:from>
    <xdr:to>
      <xdr:col>11</xdr:col>
      <xdr:colOff>95250</xdr:colOff>
      <xdr:row>168</xdr:row>
      <xdr:rowOff>142875</xdr:rowOff>
    </xdr:to>
    <xdr:graphicFrame>
      <xdr:nvGraphicFramePr>
        <xdr:cNvPr id="10" name="Chart 16"/>
        <xdr:cNvGraphicFramePr/>
      </xdr:nvGraphicFramePr>
      <xdr:xfrm>
        <a:off x="1343025" y="23421975"/>
        <a:ext cx="6696075" cy="3924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676275</xdr:colOff>
      <xdr:row>181</xdr:row>
      <xdr:rowOff>152400</xdr:rowOff>
    </xdr:from>
    <xdr:to>
      <xdr:col>11</xdr:col>
      <xdr:colOff>104775</xdr:colOff>
      <xdr:row>206</xdr:row>
      <xdr:rowOff>19050</xdr:rowOff>
    </xdr:to>
    <xdr:graphicFrame>
      <xdr:nvGraphicFramePr>
        <xdr:cNvPr id="11" name="Chart 17"/>
        <xdr:cNvGraphicFramePr/>
      </xdr:nvGraphicFramePr>
      <xdr:xfrm>
        <a:off x="1362075" y="29460825"/>
        <a:ext cx="6686550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676275</xdr:colOff>
      <xdr:row>222</xdr:row>
      <xdr:rowOff>66675</xdr:rowOff>
    </xdr:from>
    <xdr:to>
      <xdr:col>11</xdr:col>
      <xdr:colOff>123825</xdr:colOff>
      <xdr:row>246</xdr:row>
      <xdr:rowOff>104775</xdr:rowOff>
    </xdr:to>
    <xdr:graphicFrame>
      <xdr:nvGraphicFramePr>
        <xdr:cNvPr id="12" name="Chart 18"/>
        <xdr:cNvGraphicFramePr/>
      </xdr:nvGraphicFramePr>
      <xdr:xfrm>
        <a:off x="1362075" y="36014025"/>
        <a:ext cx="6705600" cy="3924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48">
      <selection activeCell="N72" sqref="N72"/>
    </sheetView>
  </sheetViews>
  <sheetFormatPr defaultColWidth="9.00390625" defaultRowHeight="12.75"/>
  <cols>
    <col min="2" max="2" width="13.75390625" style="0" bestFit="1" customWidth="1"/>
    <col min="3" max="3" width="7.625" style="0" customWidth="1"/>
    <col min="4" max="4" width="9.625" style="0" bestFit="1" customWidth="1"/>
    <col min="7" max="8" width="9.625" style="0" bestFit="1" customWidth="1"/>
    <col min="12" max="12" width="10.125" style="0" bestFit="1" customWidth="1"/>
    <col min="13" max="13" width="9.625" style="0" bestFit="1" customWidth="1"/>
    <col min="14" max="16" width="10.125" style="0" bestFit="1" customWidth="1"/>
  </cols>
  <sheetData>
    <row r="1" spans="1:13" ht="12.75">
      <c r="A1" s="2" t="s">
        <v>0</v>
      </c>
      <c r="B1" s="2" t="s">
        <v>1</v>
      </c>
      <c r="C1" s="10" t="s">
        <v>2</v>
      </c>
      <c r="D1" s="10" t="s">
        <v>3</v>
      </c>
      <c r="E1" s="10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2" t="s">
        <v>11</v>
      </c>
      <c r="M1" s="7" t="s">
        <v>12</v>
      </c>
    </row>
    <row r="2" spans="1:16" ht="12.75">
      <c r="A2" s="2">
        <v>20</v>
      </c>
      <c r="B2" s="3">
        <v>1.6E-08</v>
      </c>
      <c r="C2" s="11">
        <v>0.00111079553607851</v>
      </c>
      <c r="D2" s="11">
        <v>1.08924210071564</v>
      </c>
      <c r="E2" s="11">
        <v>0.247487381100655</v>
      </c>
      <c r="F2" s="5">
        <v>3.70000004768372</v>
      </c>
      <c r="G2" s="6">
        <v>0.498373001813889</v>
      </c>
      <c r="H2" s="6">
        <v>38.7039985656738</v>
      </c>
      <c r="I2" s="4">
        <v>0.135712221264839</v>
      </c>
      <c r="J2" s="4">
        <v>0.926733136177063</v>
      </c>
      <c r="K2" s="11">
        <v>0.81693160533905</v>
      </c>
      <c r="L2" s="6">
        <v>-82.8650360107422</v>
      </c>
      <c r="M2" s="8">
        <f>(I18-I2)/(180-20)</f>
        <v>0.00019817594438791241</v>
      </c>
      <c r="N2" s="1"/>
      <c r="O2" s="1"/>
      <c r="P2" s="1"/>
    </row>
    <row r="3" spans="1:16" ht="12.75">
      <c r="A3" s="2">
        <v>30</v>
      </c>
      <c r="B3" s="3">
        <v>1.65233644859813E-08</v>
      </c>
      <c r="C3" s="11">
        <v>0.00111079553607851</v>
      </c>
      <c r="D3" s="11">
        <v>1.08924210071564</v>
      </c>
      <c r="E3" s="11">
        <v>0.247487381100655</v>
      </c>
      <c r="F3" s="5">
        <v>3.64093112945557</v>
      </c>
      <c r="G3" s="6">
        <v>0.50623095035553</v>
      </c>
      <c r="H3" s="6">
        <v>38.5697479248047</v>
      </c>
      <c r="I3" s="4">
        <v>0.137852013111115</v>
      </c>
      <c r="J3" s="4">
        <v>0.928696691989899</v>
      </c>
      <c r="K3" s="11">
        <v>0.81693160533905</v>
      </c>
      <c r="L3" s="6">
        <v>-82.6330947875977</v>
      </c>
      <c r="M3" s="7" t="s">
        <v>13</v>
      </c>
      <c r="N3" s="1"/>
      <c r="O3" s="1"/>
      <c r="P3" s="1"/>
    </row>
    <row r="4" spans="1:16" ht="12.75">
      <c r="A4" s="2">
        <v>40</v>
      </c>
      <c r="B4" s="3">
        <v>1.70467289719626E-08</v>
      </c>
      <c r="C4" s="11">
        <v>0.00111079553607851</v>
      </c>
      <c r="D4" s="11">
        <v>1.08924210071564</v>
      </c>
      <c r="E4" s="11">
        <v>0.247487381100655</v>
      </c>
      <c r="F4" s="5">
        <v>3.58460402488708</v>
      </c>
      <c r="G4" s="6">
        <v>0.513774573802948</v>
      </c>
      <c r="H4" s="6">
        <v>38.4441909790039</v>
      </c>
      <c r="I4" s="4">
        <v>0.139906227588654</v>
      </c>
      <c r="J4" s="4">
        <v>0.930582642555237</v>
      </c>
      <c r="K4" s="11">
        <v>0.81693160533905</v>
      </c>
      <c r="L4" s="6">
        <v>-82.4151458740234</v>
      </c>
      <c r="M4" s="8">
        <f>(J18-J2)/(180-20)</f>
        <v>0.0001930363476276377</v>
      </c>
      <c r="N4" s="1"/>
      <c r="O4" s="1"/>
      <c r="P4" s="1"/>
    </row>
    <row r="5" spans="1:16" ht="12.75">
      <c r="A5" s="2">
        <v>50</v>
      </c>
      <c r="B5" s="3">
        <v>1.75700934579439E-08</v>
      </c>
      <c r="C5" s="11">
        <v>0.00111079553607851</v>
      </c>
      <c r="D5" s="11">
        <v>1.08924210071564</v>
      </c>
      <c r="E5" s="11">
        <v>0.247487381100655</v>
      </c>
      <c r="F5" s="5">
        <v>3.53081274032593</v>
      </c>
      <c r="G5" s="6">
        <v>0.52220743894577</v>
      </c>
      <c r="H5" s="6">
        <v>38.2596855163574</v>
      </c>
      <c r="I5" s="4">
        <v>0.142202585935593</v>
      </c>
      <c r="J5" s="4">
        <v>0.93275648355484</v>
      </c>
      <c r="K5" s="11">
        <v>0.81693160533905</v>
      </c>
      <c r="L5" s="6">
        <v>-82.0930938720703</v>
      </c>
      <c r="M5" s="7" t="s">
        <v>14</v>
      </c>
      <c r="N5" s="1"/>
      <c r="O5" s="1"/>
      <c r="P5" s="1"/>
    </row>
    <row r="6" spans="1:16" ht="12.75">
      <c r="A6" s="2">
        <v>60</v>
      </c>
      <c r="B6" s="3">
        <v>1.80934579439252E-08</v>
      </c>
      <c r="C6" s="11">
        <v>0.00111079553607851</v>
      </c>
      <c r="D6" s="11">
        <v>1.08924210071564</v>
      </c>
      <c r="E6" s="11">
        <v>0.247487381100655</v>
      </c>
      <c r="F6" s="5">
        <v>3.47937250137329</v>
      </c>
      <c r="G6" s="6">
        <v>0.529511451721191</v>
      </c>
      <c r="H6" s="6">
        <v>38.1269035339355</v>
      </c>
      <c r="I6" s="4">
        <v>0.144191548228264</v>
      </c>
      <c r="J6" s="4">
        <v>0.934608817100525</v>
      </c>
      <c r="K6" s="11">
        <v>0.81693160533905</v>
      </c>
      <c r="L6" s="6">
        <v>-81.8600082397461</v>
      </c>
      <c r="M6" s="8">
        <f>ABS((H18-H2)/(180-20))</f>
        <v>0.017629599571228116</v>
      </c>
      <c r="N6" s="1"/>
      <c r="O6" s="1"/>
      <c r="P6" s="1"/>
    </row>
    <row r="7" spans="1:16" ht="12.75">
      <c r="A7" s="2">
        <v>70</v>
      </c>
      <c r="B7" s="3">
        <v>1.86168224299065E-08</v>
      </c>
      <c r="C7" s="11">
        <v>0.00111079553607851</v>
      </c>
      <c r="D7" s="11">
        <v>1.08924210071564</v>
      </c>
      <c r="E7" s="11">
        <v>0.247487381100655</v>
      </c>
      <c r="F7" s="5">
        <v>3.43011689186096</v>
      </c>
      <c r="G7" s="6">
        <f>0.537705063819885</f>
        <v>0.537705063819885</v>
      </c>
      <c r="H7" s="6">
        <v>37.9308662414551</v>
      </c>
      <c r="I7" s="4">
        <v>0.146422743797302</v>
      </c>
      <c r="J7" s="4">
        <v>0.936757147312164</v>
      </c>
      <c r="K7" s="11">
        <v>0.81693160533905</v>
      </c>
      <c r="L7" s="6">
        <v>-81.5138473510742</v>
      </c>
      <c r="M7" s="7" t="s">
        <v>15</v>
      </c>
      <c r="N7" s="1"/>
      <c r="O7" s="1"/>
      <c r="P7" s="1"/>
    </row>
    <row r="8" spans="1:16" ht="12.75">
      <c r="A8" s="2">
        <v>80</v>
      </c>
      <c r="B8" s="3">
        <v>1.91401869158879E-08</v>
      </c>
      <c r="C8" s="11">
        <v>0.00111079553607851</v>
      </c>
      <c r="D8" s="11">
        <v>1.08924210071564</v>
      </c>
      <c r="E8" s="11">
        <v>0.247487381100655</v>
      </c>
      <c r="F8" s="5">
        <v>3.38289594650269</v>
      </c>
      <c r="G8" s="6">
        <v>0.544736266136169</v>
      </c>
      <c r="H8" s="6">
        <v>37.7951469421387</v>
      </c>
      <c r="I8" s="4">
        <v>0.148337423801422</v>
      </c>
      <c r="J8" s="4">
        <v>0.938561797142029</v>
      </c>
      <c r="K8" s="11">
        <v>0.81693160533905</v>
      </c>
      <c r="L8" s="6">
        <v>-81.2727890014648</v>
      </c>
      <c r="M8" s="8">
        <f>(L12-L2)/(180-20)</f>
        <v>0.01875443458557129</v>
      </c>
      <c r="N8" s="1"/>
      <c r="O8" s="1"/>
      <c r="P8" s="1"/>
    </row>
    <row r="9" spans="1:12" ht="12.75">
      <c r="A9" s="2">
        <v>90</v>
      </c>
      <c r="B9" s="3">
        <v>1.96635514018692E-08</v>
      </c>
      <c r="C9" s="11">
        <v>0.00111079553607851</v>
      </c>
      <c r="D9" s="11">
        <v>1.08924210071564</v>
      </c>
      <c r="E9" s="11">
        <v>0.247487381100655</v>
      </c>
      <c r="F9" s="5">
        <v>3.33757257461548</v>
      </c>
      <c r="G9" s="6">
        <v>0.552726328372955</v>
      </c>
      <c r="H9" s="6">
        <v>37.5862083435059</v>
      </c>
      <c r="I9" s="4">
        <v>0.150513201951981</v>
      </c>
      <c r="J9" s="4">
        <v>0.940694332122803</v>
      </c>
      <c r="K9" s="11">
        <v>0.81693160533905</v>
      </c>
      <c r="L9" s="6">
        <v>-80.8993911743164</v>
      </c>
    </row>
    <row r="10" spans="1:12" ht="12.75">
      <c r="A10" s="2">
        <v>100</v>
      </c>
      <c r="B10" s="3">
        <v>2.01869158878505E-08</v>
      </c>
      <c r="C10" s="11">
        <v>0.00111079553607851</v>
      </c>
      <c r="D10" s="11">
        <v>1.08924210071564</v>
      </c>
      <c r="E10" s="11">
        <v>0.247487381100655</v>
      </c>
      <c r="F10" s="5">
        <v>3.29402375221252</v>
      </c>
      <c r="G10" s="6">
        <v>0.559447348117828</v>
      </c>
      <c r="H10" s="6">
        <v>37.4531478881836</v>
      </c>
      <c r="I10" s="4">
        <v>0.152343407273293</v>
      </c>
      <c r="J10" s="4">
        <v>0.942434012889862</v>
      </c>
      <c r="K10" s="11">
        <v>0.81693160533905</v>
      </c>
      <c r="L10" s="6">
        <v>-80.66015625</v>
      </c>
    </row>
    <row r="11" spans="1:12" ht="12.75">
      <c r="A11" s="2">
        <v>110</v>
      </c>
      <c r="B11" s="3">
        <v>2.07102803738318E-08</v>
      </c>
      <c r="C11" s="11">
        <v>0.00111079553607851</v>
      </c>
      <c r="D11" s="11">
        <v>1.08924210071564</v>
      </c>
      <c r="E11" s="11">
        <v>0.247487381100655</v>
      </c>
      <c r="F11" s="5">
        <v>3.25213623046875</v>
      </c>
      <c r="G11" s="6">
        <v>0.567257702350616</v>
      </c>
      <c r="H11" s="6">
        <v>37.2298851013184</v>
      </c>
      <c r="I11" s="4">
        <v>0.15447025001049</v>
      </c>
      <c r="J11" s="4">
        <v>0.944557845592499</v>
      </c>
      <c r="K11" s="11">
        <v>0.81693160533905</v>
      </c>
      <c r="L11" s="6">
        <v>-80.2562255859375</v>
      </c>
    </row>
    <row r="12" spans="1:12" ht="12.75">
      <c r="A12" s="2">
        <v>120</v>
      </c>
      <c r="B12" s="3">
        <v>2.12336448598131E-08</v>
      </c>
      <c r="C12" s="11">
        <v>0.00111079553607851</v>
      </c>
      <c r="D12" s="11">
        <v>1.08924210071564</v>
      </c>
      <c r="E12" s="11">
        <v>0.247487381100655</v>
      </c>
      <c r="F12" s="5">
        <v>3.21180701255798</v>
      </c>
      <c r="G12" s="6">
        <v>0.574777483940125</v>
      </c>
      <c r="H12" s="6">
        <v>37.0149307250977</v>
      </c>
      <c r="I12" s="4">
        <v>0.156517952680588</v>
      </c>
      <c r="J12" s="4">
        <v>0.946609318256378</v>
      </c>
      <c r="K12" s="11">
        <v>0.81693160533905</v>
      </c>
      <c r="L12" s="6">
        <v>-79.8643264770508</v>
      </c>
    </row>
    <row r="13" spans="1:12" ht="12.75">
      <c r="A13" s="2">
        <v>130</v>
      </c>
      <c r="B13" s="3">
        <v>2.17570093457944E-08</v>
      </c>
      <c r="C13" s="11">
        <v>0.00111079553607851</v>
      </c>
      <c r="D13" s="11">
        <v>1.08924210071564</v>
      </c>
      <c r="E13" s="11">
        <v>0.247487381100655</v>
      </c>
      <c r="F13" s="5">
        <v>3.17294192314148</v>
      </c>
      <c r="G13" s="2">
        <v>0.581279456615448</v>
      </c>
      <c r="H13" s="6">
        <v>36.8668632507324</v>
      </c>
      <c r="I13" s="4">
        <v>0.158288508653641</v>
      </c>
      <c r="J13" s="4">
        <v>0.948334395885468</v>
      </c>
      <c r="K13" s="11">
        <v>0.81693160533905</v>
      </c>
      <c r="L13" s="6">
        <v>-79.5926513671875</v>
      </c>
    </row>
    <row r="14" spans="1:12" ht="12.75">
      <c r="A14" s="2">
        <v>140</v>
      </c>
      <c r="B14" s="3">
        <v>2.22803738317757E-08</v>
      </c>
      <c r="C14" s="11">
        <v>0.00111079553607851</v>
      </c>
      <c r="D14" s="11">
        <v>1.08924210071564</v>
      </c>
      <c r="E14" s="11">
        <v>0.247487381100655</v>
      </c>
      <c r="F14" s="5">
        <v>3.13545441627502</v>
      </c>
      <c r="G14" s="2">
        <v>0.58865213394165</v>
      </c>
      <c r="H14" s="6">
        <v>36.6366882324219</v>
      </c>
      <c r="I14" s="4">
        <v>0.16029617190361</v>
      </c>
      <c r="J14" s="4">
        <v>0.950384974479675</v>
      </c>
      <c r="K14" s="11">
        <v>0.81693160533905</v>
      </c>
      <c r="L14" s="6">
        <v>-79.1675491333008</v>
      </c>
    </row>
    <row r="15" spans="1:12" ht="12.75">
      <c r="A15" s="2">
        <v>150</v>
      </c>
      <c r="B15" s="3">
        <v>2.2803738317757E-08</v>
      </c>
      <c r="C15" s="11">
        <v>0.00111079553607851</v>
      </c>
      <c r="D15" s="11">
        <v>1.08924210071564</v>
      </c>
      <c r="E15" s="11">
        <v>0.247487381100655</v>
      </c>
      <c r="F15" s="5">
        <v>3.0992648601532</v>
      </c>
      <c r="G15" s="6">
        <v>0.594772934913635</v>
      </c>
      <c r="H15" s="6">
        <v>36.5028305053711</v>
      </c>
      <c r="I15" s="4">
        <v>0.161962926387787</v>
      </c>
      <c r="J15" s="4">
        <v>0.952009618282318</v>
      </c>
      <c r="K15" s="11">
        <v>0.81693160533905</v>
      </c>
      <c r="L15" s="6">
        <v>-78.9187774658203</v>
      </c>
    </row>
    <row r="16" spans="1:12" ht="12.75">
      <c r="A16" s="2">
        <v>160</v>
      </c>
      <c r="B16" s="3">
        <v>2.33271028037383E-08</v>
      </c>
      <c r="C16" s="11">
        <v>0.00111079553607851</v>
      </c>
      <c r="D16" s="11">
        <v>1.08924210071564</v>
      </c>
      <c r="E16" s="11">
        <v>0.247487381100655</v>
      </c>
      <c r="F16" s="5">
        <v>3.0643002986908</v>
      </c>
      <c r="G16" s="6">
        <v>0.60200047492981</v>
      </c>
      <c r="H16" s="6">
        <v>36.2570304870605</v>
      </c>
      <c r="I16" s="4">
        <v>0.16393107175826999</v>
      </c>
      <c r="J16" s="4">
        <v>0.954059779644012</v>
      </c>
      <c r="K16" s="11">
        <v>0.81693160533905</v>
      </c>
      <c r="L16" s="6">
        <v>-78.4589614868164</v>
      </c>
    </row>
    <row r="17" spans="1:12" ht="12.75">
      <c r="A17" s="2">
        <v>170</v>
      </c>
      <c r="B17" s="3">
        <v>2.38504672897196E-08</v>
      </c>
      <c r="C17" s="11">
        <v>0.00111079553607851</v>
      </c>
      <c r="D17" s="11">
        <v>1.08924210071564</v>
      </c>
      <c r="E17" s="11">
        <v>0.247487381100655</v>
      </c>
      <c r="F17" s="5">
        <v>3.03049278259277</v>
      </c>
      <c r="G17" s="6">
        <v>0.6089888215065</v>
      </c>
      <c r="H17" s="6">
        <v>36.0193634033203</v>
      </c>
      <c r="I17" s="4">
        <v>0.165834069252014</v>
      </c>
      <c r="J17" s="4">
        <v>0.95604795217514</v>
      </c>
      <c r="K17" s="11">
        <v>0.81693160533905</v>
      </c>
      <c r="L17" s="6">
        <v>-78.0106658935547</v>
      </c>
    </row>
    <row r="18" spans="1:12" ht="12.75">
      <c r="A18" s="2">
        <v>180</v>
      </c>
      <c r="B18" s="3">
        <v>2.43738317757009E-08</v>
      </c>
      <c r="C18" s="11">
        <v>0.00111079553607851</v>
      </c>
      <c r="D18" s="11">
        <v>1.08924210071564</v>
      </c>
      <c r="E18" s="11">
        <v>0.247487381100655</v>
      </c>
      <c r="F18" s="5">
        <v>2.99778032302856</v>
      </c>
      <c r="G18" s="2">
        <v>0.614814162254333</v>
      </c>
      <c r="H18" s="6">
        <v>35.8832626342773</v>
      </c>
      <c r="I18" s="4">
        <v>0.167420372366905</v>
      </c>
      <c r="J18" s="4">
        <v>0.957618951797485</v>
      </c>
      <c r="K18" s="11">
        <v>0.81693160533905</v>
      </c>
      <c r="L18" s="6">
        <v>-77.752311706543</v>
      </c>
    </row>
    <row r="19" spans="1:13" ht="12.75">
      <c r="A19" s="9" t="s">
        <v>0</v>
      </c>
      <c r="B19" s="9" t="s">
        <v>16</v>
      </c>
      <c r="C19" s="9" t="s">
        <v>17</v>
      </c>
      <c r="D19" s="13" t="s">
        <v>18</v>
      </c>
      <c r="E19" s="13" t="s">
        <v>19</v>
      </c>
      <c r="F19" s="9" t="s">
        <v>20</v>
      </c>
      <c r="G19" s="9" t="s">
        <v>21</v>
      </c>
      <c r="H19" s="14" t="s">
        <v>22</v>
      </c>
      <c r="I19" s="14" t="s">
        <v>23</v>
      </c>
      <c r="J19" s="14" t="s">
        <v>24</v>
      </c>
      <c r="K19" s="14" t="s">
        <v>25</v>
      </c>
      <c r="L19" s="14" t="s">
        <v>26</v>
      </c>
      <c r="M19" s="14" t="s">
        <v>27</v>
      </c>
    </row>
    <row r="20" spans="1:13" ht="12.75">
      <c r="A20" s="9">
        <v>20</v>
      </c>
      <c r="B20" s="12">
        <f>((J3-J2)*A2)/((A3-A2)*J2)</f>
        <v>0.004237586282791267</v>
      </c>
      <c r="C20" s="12">
        <v>0.032</v>
      </c>
      <c r="D20" s="12">
        <f>1/B20</f>
        <v>235.98339556199133</v>
      </c>
      <c r="E20" s="12">
        <f>1/C20</f>
        <v>31.25</v>
      </c>
      <c r="F20" s="12">
        <f>1.1*SQRT((D20*D20*0.2*0.2)+(0.1*0.1)+(0.2*0.2))</f>
        <v>51.91692968848231</v>
      </c>
      <c r="G20" s="12">
        <f>1.1*SQRT((E20*E20*0.2*0.2)+(0.1*0.1)+(0.2*0.2))</f>
        <v>6.8793985929004</v>
      </c>
      <c r="H20" s="14">
        <f>((L3-L2)*A20)/((A21-A20)*L2)</f>
        <v>-0.005598047965958409</v>
      </c>
      <c r="I20" s="14">
        <f>((H3-H2)*A20)/((A21-A20)*H2)</f>
        <v>-0.006937300839410613</v>
      </c>
      <c r="J20" s="14">
        <f>1/H20</f>
        <v>-178.63369626001335</v>
      </c>
      <c r="K20" s="14">
        <f>1/I20</f>
        <v>-144.14828232891787</v>
      </c>
      <c r="L20" s="14">
        <f>1.1*SQRT((J20*0.3*0.3*J20)+(0.1*0.1)+(0.2*0.2))</f>
        <v>58.9496329179678</v>
      </c>
      <c r="M20" s="14">
        <f>1.1*SQRT((K20*0.3*0.3*K20)+(0.1*0.1)+(0.2*0.2))</f>
        <v>47.56956908353597</v>
      </c>
    </row>
    <row r="21" spans="1:13" ht="12.75">
      <c r="A21" s="9">
        <v>30</v>
      </c>
      <c r="B21" s="12">
        <f aca="true" t="shared" si="0" ref="B21:B35">((J4-J3)*A3)/((A4-A3)*J3)</f>
        <v>0.006092249218516231</v>
      </c>
      <c r="C21" s="12">
        <v>0.045</v>
      </c>
      <c r="D21" s="12">
        <f aca="true" t="shared" si="1" ref="D21:D35">1/B21</f>
        <v>164.14298958103856</v>
      </c>
      <c r="E21" s="12">
        <f aca="true" t="shared" si="2" ref="E21:E35">1/C21</f>
        <v>22.22222222222222</v>
      </c>
      <c r="F21" s="12">
        <f aca="true" t="shared" si="3" ref="F21:F35">1.1*SQRT((D21*D21*0.2*0.2)+(0.1*0.1)+(0.2*0.2))</f>
        <v>36.112295382380296</v>
      </c>
      <c r="G21" s="12">
        <f aca="true" t="shared" si="4" ref="G21:G35">1.1*SQRT((E21*E21*0.2*0.2)+(0.1*0.1)+(0.2*0.2))</f>
        <v>4.895072478309309</v>
      </c>
      <c r="H21" s="14">
        <f aca="true" t="shared" si="5" ref="H21:H35">((L4-L3)*A21)/((A22-A21)*L3)</f>
        <v>-0.007912649797318823</v>
      </c>
      <c r="I21" s="14">
        <f aca="true" t="shared" si="6" ref="I21:I35">((H4-H3)*A21)/((A22-A21)*H3)</f>
        <v>-0.009765965754735095</v>
      </c>
      <c r="J21" s="14">
        <f aca="true" t="shared" si="7" ref="J21:J35">1/H21</f>
        <v>-126.37991388660306</v>
      </c>
      <c r="K21" s="14">
        <f aca="true" t="shared" si="8" ref="K21:K35">1/I21</f>
        <v>-102.39642705230081</v>
      </c>
      <c r="L21" s="14">
        <f aca="true" t="shared" si="9" ref="L21:L35">1.1*SQRT((J21*0.3*0.3*J21)+(0.1*0.1)+(0.2*0.2))</f>
        <v>41.706096902503226</v>
      </c>
      <c r="M21" s="14">
        <f aca="true" t="shared" si="10" ref="M21:M35">1.1*SQRT((K21*0.3*0.3*K21)+(0.1*0.1)+(0.2*0.2))</f>
        <v>33.79171612892874</v>
      </c>
    </row>
    <row r="22" spans="1:13" ht="12.75">
      <c r="A22" s="9">
        <v>40</v>
      </c>
      <c r="B22" s="12">
        <f t="shared" si="0"/>
        <v>0.009343999770440183</v>
      </c>
      <c r="C22" s="12">
        <v>0.066</v>
      </c>
      <c r="D22" s="12">
        <f t="shared" si="1"/>
        <v>107.02055057444542</v>
      </c>
      <c r="E22" s="12">
        <f t="shared" si="2"/>
        <v>15.15151515151515</v>
      </c>
      <c r="F22" s="12">
        <f t="shared" si="3"/>
        <v>23.54580589129325</v>
      </c>
      <c r="G22" s="12">
        <f t="shared" si="4"/>
        <v>3.342396013507542</v>
      </c>
      <c r="H22" s="14">
        <f t="shared" si="5"/>
        <v>-0.01563071925858739</v>
      </c>
      <c r="I22" s="14">
        <f t="shared" si="6"/>
        <v>-0.019197226727675484</v>
      </c>
      <c r="J22" s="14">
        <f t="shared" si="7"/>
        <v>-63.97658248839753</v>
      </c>
      <c r="K22" s="14">
        <f t="shared" si="8"/>
        <v>-52.090857402770595</v>
      </c>
      <c r="L22" s="14">
        <f t="shared" si="9"/>
        <v>21.113704988486425</v>
      </c>
      <c r="M22" s="14">
        <f t="shared" si="10"/>
        <v>17.19174259863393</v>
      </c>
    </row>
    <row r="23" spans="1:13" ht="12.75">
      <c r="A23" s="9">
        <v>50</v>
      </c>
      <c r="B23" s="12">
        <f t="shared" si="0"/>
        <v>0.009929352292602592</v>
      </c>
      <c r="C23" s="12">
        <v>0.07</v>
      </c>
      <c r="D23" s="12">
        <f t="shared" si="1"/>
        <v>100.71150368438474</v>
      </c>
      <c r="E23" s="12">
        <f t="shared" si="2"/>
        <v>14.285714285714285</v>
      </c>
      <c r="F23" s="12">
        <f t="shared" si="3"/>
        <v>22.157896054442997</v>
      </c>
      <c r="G23" s="12">
        <f t="shared" si="4"/>
        <v>3.1524674495398304</v>
      </c>
      <c r="H23" s="14">
        <f t="shared" si="5"/>
        <v>-0.014196421485066292</v>
      </c>
      <c r="I23" s="14">
        <f t="shared" si="6"/>
        <v>-0.017352727894892696</v>
      </c>
      <c r="J23" s="14">
        <f t="shared" si="7"/>
        <v>-70.44028673366276</v>
      </c>
      <c r="K23" s="14">
        <f t="shared" si="8"/>
        <v>-57.627826936324105</v>
      </c>
      <c r="L23" s="14">
        <f t="shared" si="9"/>
        <v>23.246595924320538</v>
      </c>
      <c r="M23" s="14">
        <f t="shared" si="10"/>
        <v>19.018773489191627</v>
      </c>
    </row>
    <row r="24" spans="1:13" ht="12.75">
      <c r="A24" s="9">
        <v>60</v>
      </c>
      <c r="B24" s="12">
        <f t="shared" si="0"/>
        <v>0.013791846421717777</v>
      </c>
      <c r="C24" s="12">
        <v>0.093</v>
      </c>
      <c r="D24" s="12">
        <f t="shared" si="1"/>
        <v>72.50660784804838</v>
      </c>
      <c r="E24" s="12">
        <f t="shared" si="2"/>
        <v>10.75268817204301</v>
      </c>
      <c r="F24" s="12">
        <f t="shared" si="3"/>
        <v>15.953349992742105</v>
      </c>
      <c r="G24" s="12">
        <f t="shared" si="4"/>
        <v>2.3783445212120498</v>
      </c>
      <c r="H24" s="14">
        <f t="shared" si="5"/>
        <v>-0.02537216128721193</v>
      </c>
      <c r="I24" s="14">
        <f t="shared" si="6"/>
        <v>-0.030850230306152932</v>
      </c>
      <c r="J24" s="14">
        <f t="shared" si="7"/>
        <v>-39.41327617620103</v>
      </c>
      <c r="K24" s="14">
        <f t="shared" si="8"/>
        <v>-32.414668872036096</v>
      </c>
      <c r="L24" s="14">
        <f t="shared" si="9"/>
        <v>13.008706711688479</v>
      </c>
      <c r="M24" s="14">
        <f t="shared" si="10"/>
        <v>10.699668291835962</v>
      </c>
    </row>
    <row r="25" spans="1:13" ht="12.75">
      <c r="A25" s="9">
        <v>70</v>
      </c>
      <c r="B25" s="12">
        <f t="shared" si="0"/>
        <v>0.013485404243033485</v>
      </c>
      <c r="C25" s="12">
        <v>0.092</v>
      </c>
      <c r="D25" s="12">
        <f t="shared" si="1"/>
        <v>74.15424721261854</v>
      </c>
      <c r="E25" s="12">
        <f t="shared" si="2"/>
        <v>10.869565217391305</v>
      </c>
      <c r="F25" s="12">
        <f t="shared" si="3"/>
        <v>16.315788524494764</v>
      </c>
      <c r="G25" s="12">
        <f t="shared" si="4"/>
        <v>2.403921064413711</v>
      </c>
      <c r="H25" s="14">
        <f t="shared" si="5"/>
        <v>-0.02070088091902077</v>
      </c>
      <c r="I25" s="14">
        <f t="shared" si="6"/>
        <v>-0.025046490875457236</v>
      </c>
      <c r="J25" s="14">
        <f t="shared" si="7"/>
        <v>-48.307122963118026</v>
      </c>
      <c r="K25" s="14">
        <f t="shared" si="8"/>
        <v>-39.925752672199216</v>
      </c>
      <c r="L25" s="14">
        <f t="shared" si="9"/>
        <v>15.943248045653915</v>
      </c>
      <c r="M25" s="14">
        <f t="shared" si="10"/>
        <v>13.17779411014957</v>
      </c>
    </row>
    <row r="26" spans="1:13" ht="12.75">
      <c r="A26" s="9">
        <v>80</v>
      </c>
      <c r="B26" s="12">
        <f t="shared" si="0"/>
        <v>0.018177044812755935</v>
      </c>
      <c r="C26" s="12">
        <v>0.117</v>
      </c>
      <c r="D26" s="12">
        <f t="shared" si="1"/>
        <v>55.014443233271855</v>
      </c>
      <c r="E26" s="12">
        <f t="shared" si="2"/>
        <v>8.547008547008547</v>
      </c>
      <c r="F26" s="12">
        <f t="shared" si="3"/>
        <v>12.105676596973733</v>
      </c>
      <c r="G26" s="12">
        <f t="shared" si="4"/>
        <v>1.8963611436030952</v>
      </c>
      <c r="H26" s="14">
        <f t="shared" si="5"/>
        <v>-0.0367550154718244</v>
      </c>
      <c r="I26" s="14">
        <f t="shared" si="6"/>
        <v>-0.04422548724632108</v>
      </c>
      <c r="J26" s="14">
        <f t="shared" si="7"/>
        <v>-27.207171243515823</v>
      </c>
      <c r="K26" s="14">
        <f t="shared" si="8"/>
        <v>-22.611395877457188</v>
      </c>
      <c r="L26" s="14">
        <f t="shared" si="9"/>
        <v>8.981735088186356</v>
      </c>
      <c r="M26" s="14">
        <f t="shared" si="10"/>
        <v>7.465813541878734</v>
      </c>
    </row>
    <row r="27" spans="1:13" ht="12.75">
      <c r="A27" s="9">
        <v>90</v>
      </c>
      <c r="B27" s="12">
        <f t="shared" si="0"/>
        <v>0.01664422370675768</v>
      </c>
      <c r="C27" s="12">
        <v>0.109</v>
      </c>
      <c r="D27" s="12">
        <f t="shared" si="1"/>
        <v>60.080903598645605</v>
      </c>
      <c r="E27" s="12">
        <f t="shared" si="2"/>
        <v>9.174311926605505</v>
      </c>
      <c r="F27" s="12">
        <f t="shared" si="3"/>
        <v>13.220087174369153</v>
      </c>
      <c r="G27" s="12">
        <f t="shared" si="4"/>
        <v>2.0332808874845973</v>
      </c>
      <c r="H27" s="14">
        <f t="shared" si="5"/>
        <v>-0.026614715977383248</v>
      </c>
      <c r="I27" s="14">
        <f t="shared" si="6"/>
        <v>-0.03186126376345755</v>
      </c>
      <c r="J27" s="14">
        <f t="shared" si="7"/>
        <v>-37.57319825805332</v>
      </c>
      <c r="K27" s="14">
        <f t="shared" si="8"/>
        <v>-31.386074558251646</v>
      </c>
      <c r="L27" s="14">
        <f t="shared" si="9"/>
        <v>12.401594867484386</v>
      </c>
      <c r="M27" s="14">
        <f t="shared" si="10"/>
        <v>10.360324808401556</v>
      </c>
    </row>
    <row r="28" spans="1:13" ht="12.75">
      <c r="A28" s="9">
        <v>100</v>
      </c>
      <c r="B28" s="12">
        <f t="shared" si="0"/>
        <v>0.02253561176261637</v>
      </c>
      <c r="C28" s="12">
        <v>0.14</v>
      </c>
      <c r="D28" s="12">
        <f t="shared" si="1"/>
        <v>44.37421138301952</v>
      </c>
      <c r="E28" s="12">
        <f t="shared" si="2"/>
        <v>7.142857142857142</v>
      </c>
      <c r="F28" s="12">
        <f t="shared" si="3"/>
        <v>9.765424659269108</v>
      </c>
      <c r="G28" s="12">
        <f t="shared" si="4"/>
        <v>1.590562087785963</v>
      </c>
      <c r="H28" s="14">
        <f t="shared" si="5"/>
        <v>-0.050078090948714224</v>
      </c>
      <c r="I28" s="14">
        <f t="shared" si="6"/>
        <v>-0.05961122080625908</v>
      </c>
      <c r="J28" s="14">
        <f t="shared" si="7"/>
        <v>-19.968812330009065</v>
      </c>
      <c r="K28" s="14">
        <f t="shared" si="8"/>
        <v>-16.7753652160568</v>
      </c>
      <c r="L28" s="14">
        <f t="shared" si="9"/>
        <v>6.594296962782703</v>
      </c>
      <c r="M28" s="14">
        <f t="shared" si="10"/>
        <v>5.541332188976261</v>
      </c>
    </row>
    <row r="29" spans="1:13" ht="12.75">
      <c r="A29" s="9">
        <v>110</v>
      </c>
      <c r="B29" s="12">
        <f t="shared" si="0"/>
        <v>0.02389075418511103</v>
      </c>
      <c r="C29" s="12">
        <v>0.146</v>
      </c>
      <c r="D29" s="12">
        <f t="shared" si="1"/>
        <v>41.857196815628804</v>
      </c>
      <c r="E29" s="12">
        <f t="shared" si="2"/>
        <v>6.849315068493151</v>
      </c>
      <c r="F29" s="12">
        <f t="shared" si="3"/>
        <v>9.211867692422352</v>
      </c>
      <c r="G29" s="12">
        <f t="shared" si="4"/>
        <v>1.526792342894864</v>
      </c>
      <c r="H29" s="14">
        <f t="shared" si="5"/>
        <v>-0.053714090916694</v>
      </c>
      <c r="I29" s="14">
        <f t="shared" si="6"/>
        <v>-0.06351075572736596</v>
      </c>
      <c r="J29" s="14">
        <f t="shared" si="7"/>
        <v>-18.617088792416038</v>
      </c>
      <c r="K29" s="14">
        <f t="shared" si="8"/>
        <v>-15.745364522077525</v>
      </c>
      <c r="L29" s="14">
        <f t="shared" si="9"/>
        <v>6.148561121669211</v>
      </c>
      <c r="M29" s="14">
        <f t="shared" si="10"/>
        <v>5.2017888536843095</v>
      </c>
    </row>
    <row r="30" spans="1:13" ht="12.75">
      <c r="A30" s="9">
        <v>120</v>
      </c>
      <c r="B30" s="12">
        <f t="shared" si="0"/>
        <v>0.021868505992747533</v>
      </c>
      <c r="C30" s="12">
        <v>0.136</v>
      </c>
      <c r="D30" s="12">
        <f t="shared" si="1"/>
        <v>45.72786089418453</v>
      </c>
      <c r="E30" s="12">
        <f t="shared" si="2"/>
        <v>7.352941176470588</v>
      </c>
      <c r="F30" s="12">
        <f t="shared" si="3"/>
        <v>10.063135867052672</v>
      </c>
      <c r="G30" s="12">
        <f t="shared" si="4"/>
        <v>1.636240204530012</v>
      </c>
      <c r="H30" s="14">
        <f t="shared" si="5"/>
        <v>-0.04082049473360729</v>
      </c>
      <c r="I30" s="14">
        <f t="shared" si="6"/>
        <v>-0.048002512974550215</v>
      </c>
      <c r="J30" s="14">
        <f t="shared" si="7"/>
        <v>-24.497498291629118</v>
      </c>
      <c r="K30" s="14">
        <f t="shared" si="8"/>
        <v>-20.832242689672853</v>
      </c>
      <c r="L30" s="14">
        <f t="shared" si="9"/>
        <v>8.087915449330419</v>
      </c>
      <c r="M30" s="14">
        <f t="shared" si="10"/>
        <v>6.879038910627524</v>
      </c>
    </row>
    <row r="31" spans="1:13" ht="12.75">
      <c r="A31" s="9">
        <v>130</v>
      </c>
      <c r="B31" s="12">
        <f t="shared" si="0"/>
        <v>0.02810983324062655</v>
      </c>
      <c r="C31" s="12">
        <v>0.165</v>
      </c>
      <c r="D31" s="12">
        <f t="shared" si="1"/>
        <v>35.57473968058697</v>
      </c>
      <c r="E31" s="12">
        <f t="shared" si="2"/>
        <v>6.0606060606060606</v>
      </c>
      <c r="F31" s="12">
        <f t="shared" si="3"/>
        <v>7.830306877877138</v>
      </c>
      <c r="G31" s="12">
        <f t="shared" si="4"/>
        <v>1.3558310284758122</v>
      </c>
      <c r="H31" s="14">
        <f t="shared" si="5"/>
        <v>-0.0694326542161833</v>
      </c>
      <c r="I31" s="14">
        <f t="shared" si="6"/>
        <v>-0.08116435666592867</v>
      </c>
      <c r="J31" s="14">
        <f t="shared" si="7"/>
        <v>-14.402445236882805</v>
      </c>
      <c r="K31" s="14">
        <f t="shared" si="8"/>
        <v>-12.320679188230194</v>
      </c>
      <c r="L31" s="14">
        <f t="shared" si="9"/>
        <v>4.759167332262374</v>
      </c>
      <c r="M31" s="14">
        <f t="shared" si="10"/>
        <v>4.073257403270327</v>
      </c>
    </row>
    <row r="32" spans="1:13" ht="12.75">
      <c r="A32" s="9">
        <v>140</v>
      </c>
      <c r="B32" s="12">
        <f t="shared" si="0"/>
        <v>0.02393242091127888</v>
      </c>
      <c r="C32" s="12">
        <v>0.146</v>
      </c>
      <c r="D32" s="12">
        <f t="shared" si="1"/>
        <v>41.78432276898153</v>
      </c>
      <c r="E32" s="12">
        <f t="shared" si="2"/>
        <v>6.849315068493151</v>
      </c>
      <c r="F32" s="12">
        <f t="shared" si="3"/>
        <v>9.195841128265624</v>
      </c>
      <c r="G32" s="12">
        <f t="shared" si="4"/>
        <v>1.526792342894864</v>
      </c>
      <c r="H32" s="14">
        <f t="shared" si="5"/>
        <v>-0.043992815021501847</v>
      </c>
      <c r="I32" s="14">
        <f t="shared" si="6"/>
        <v>-0.051151134808435514</v>
      </c>
      <c r="J32" s="14">
        <f t="shared" si="7"/>
        <v>-22.730984582624274</v>
      </c>
      <c r="K32" s="14">
        <f t="shared" si="8"/>
        <v>-19.549908398808125</v>
      </c>
      <c r="L32" s="14">
        <f t="shared" si="9"/>
        <v>7.505256503571361</v>
      </c>
      <c r="M32" s="14">
        <f t="shared" si="10"/>
        <v>6.456156922965454</v>
      </c>
    </row>
    <row r="33" spans="1:13" ht="12.75">
      <c r="A33" s="9">
        <v>150</v>
      </c>
      <c r="B33" s="12">
        <f t="shared" si="0"/>
        <v>0.03230263627051973</v>
      </c>
      <c r="C33" s="12">
        <v>0.182</v>
      </c>
      <c r="D33" s="12">
        <f t="shared" si="1"/>
        <v>30.957225646398015</v>
      </c>
      <c r="E33" s="12">
        <f t="shared" si="2"/>
        <v>5.4945054945054945</v>
      </c>
      <c r="F33" s="12">
        <f t="shared" si="3"/>
        <v>6.815029807311554</v>
      </c>
      <c r="G33" s="12">
        <f t="shared" si="4"/>
        <v>1.2335623966589255</v>
      </c>
      <c r="H33" s="14">
        <f t="shared" si="5"/>
        <v>-0.08739668690440083</v>
      </c>
      <c r="I33" s="14">
        <f t="shared" si="6"/>
        <v>-0.10100587334224789</v>
      </c>
      <c r="J33" s="14">
        <f t="shared" si="7"/>
        <v>-11.44208133534688</v>
      </c>
      <c r="K33" s="14">
        <f t="shared" si="8"/>
        <v>-9.900414371069335</v>
      </c>
      <c r="L33" s="14">
        <f t="shared" si="9"/>
        <v>3.7838897226931865</v>
      </c>
      <c r="M33" s="14">
        <f t="shared" si="10"/>
        <v>3.2763825316781343</v>
      </c>
    </row>
    <row r="34" spans="1:13" ht="12.75">
      <c r="A34" s="9">
        <v>160</v>
      </c>
      <c r="B34" s="12">
        <f t="shared" si="0"/>
        <v>0.03334252336883773</v>
      </c>
      <c r="C34" s="12">
        <v>0.186</v>
      </c>
      <c r="D34" s="12">
        <f t="shared" si="1"/>
        <v>29.991731247749847</v>
      </c>
      <c r="E34" s="12">
        <f t="shared" si="2"/>
        <v>5.376344086021505</v>
      </c>
      <c r="F34" s="12">
        <f t="shared" si="3"/>
        <v>6.6027638798220805</v>
      </c>
      <c r="G34" s="12">
        <f t="shared" si="4"/>
        <v>1.2081000229264314</v>
      </c>
      <c r="H34" s="14">
        <f t="shared" si="5"/>
        <v>-0.09142014317118534</v>
      </c>
      <c r="I34" s="14">
        <f t="shared" si="6"/>
        <v>-0.10488099242436</v>
      </c>
      <c r="J34" s="14">
        <f t="shared" si="7"/>
        <v>-10.938508356167063</v>
      </c>
      <c r="K34" s="14">
        <f t="shared" si="8"/>
        <v>-9.534616109980066</v>
      </c>
      <c r="L34" s="14">
        <f t="shared" si="9"/>
        <v>3.6180782322676914</v>
      </c>
      <c r="M34" s="14">
        <f t="shared" si="10"/>
        <v>3.156022763751062</v>
      </c>
    </row>
    <row r="35" spans="1:13" ht="12.75">
      <c r="A35" s="9">
        <v>170</v>
      </c>
      <c r="B35" s="12">
        <f t="shared" si="0"/>
        <v>0.027934784567136443</v>
      </c>
      <c r="C35" s="12">
        <v>0.163</v>
      </c>
      <c r="D35" s="12">
        <f t="shared" si="1"/>
        <v>35.797662859961285</v>
      </c>
      <c r="E35" s="12">
        <f t="shared" si="2"/>
        <v>6.134969325153374</v>
      </c>
      <c r="F35" s="12">
        <f t="shared" si="3"/>
        <v>7.879325925851517</v>
      </c>
      <c r="G35" s="12">
        <f t="shared" si="4"/>
        <v>1.3719226921498624</v>
      </c>
      <c r="H35" s="14">
        <f t="shared" si="5"/>
        <v>-0.056300265212347704</v>
      </c>
      <c r="I35" s="14">
        <f t="shared" si="6"/>
        <v>-0.06423525723715794</v>
      </c>
      <c r="J35" s="14">
        <f t="shared" si="7"/>
        <v>-17.761905671817</v>
      </c>
      <c r="K35" s="14">
        <f t="shared" si="8"/>
        <v>-15.567774505953619</v>
      </c>
      <c r="L35" s="14">
        <f t="shared" si="9"/>
        <v>5.8665874593321945</v>
      </c>
      <c r="M35" s="14">
        <f t="shared" si="10"/>
        <v>5.143250448318563</v>
      </c>
    </row>
    <row r="36" spans="1:13" ht="12.75">
      <c r="A36" s="9">
        <v>180</v>
      </c>
      <c r="B36" s="12"/>
      <c r="C36" s="9"/>
      <c r="D36" s="9"/>
      <c r="E36" s="9"/>
      <c r="F36" s="9"/>
      <c r="G36" s="9"/>
      <c r="H36" s="14"/>
      <c r="I36" s="14"/>
      <c r="J36" s="14"/>
      <c r="K36" s="14"/>
      <c r="L36" s="14"/>
      <c r="M36" s="14"/>
    </row>
    <row r="40" ht="12.75">
      <c r="N40" t="s">
        <v>28</v>
      </c>
    </row>
    <row r="41" ht="12.75">
      <c r="N41" s="15" t="s">
        <v>29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Карпусь</dc:creator>
  <cp:keywords/>
  <dc:description/>
  <cp:lastModifiedBy>Карпусь</cp:lastModifiedBy>
  <cp:lastPrinted>2008-11-20T12:29:39Z</cp:lastPrinted>
  <dcterms:created xsi:type="dcterms:W3CDTF">2008-11-12T10:21:55Z</dcterms:created>
  <dcterms:modified xsi:type="dcterms:W3CDTF">2008-11-30T13:18:12Z</dcterms:modified>
  <cp:category/>
  <cp:version/>
  <cp:contentType/>
  <cp:contentStatus/>
</cp:coreProperties>
</file>